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<sst xmlns="http://schemas.openxmlformats.org/spreadsheetml/2006/main" count="102" uniqueCount="76">
  <si>
    <t>监狱1号配电房改造估算表</t>
  </si>
  <si>
    <t>序号</t>
  </si>
  <si>
    <t>名称</t>
  </si>
  <si>
    <t>工程量</t>
  </si>
  <si>
    <t>单位</t>
  </si>
  <si>
    <t>备注</t>
  </si>
  <si>
    <t>拆除值班室洗手间隔墙</t>
  </si>
  <si>
    <t>平方米</t>
  </si>
  <si>
    <t>1.拆除值班室洗手间隔墙；
2.墙厚180mm；
3.拆除垃圾清运；</t>
  </si>
  <si>
    <t>拆除洗手间地台</t>
  </si>
  <si>
    <t>1.拆除值班室洗手间地台、瓷片；
2.拆除大便器水管等；
3.拆除垃圾清运</t>
  </si>
  <si>
    <t>拆除值班室砖墙</t>
  </si>
  <si>
    <t>1.拆除值班室隔墙；
2.墙厚180mm；
3.拆除垃圾清运；</t>
  </si>
  <si>
    <t>拆除原有门</t>
  </si>
  <si>
    <t>1.拆除原有铁门；</t>
  </si>
  <si>
    <t>拆除原有电线、灯管</t>
  </si>
  <si>
    <t>1.拆除原有电线、电箱水管等；
2.拆除垃圾清运；</t>
  </si>
  <si>
    <t>砌筑墙</t>
  </si>
  <si>
    <t>1.砌筑砖墙，包含所需的构造柱</t>
  </si>
  <si>
    <t>墙面抹灰</t>
  </si>
  <si>
    <t>1.总长6米，高度2米；
2.综合考虑混凝土基础、预埋件及所需的宣传画；
3.不锈钢材质，宣传画可更换；</t>
  </si>
  <si>
    <t>墙面油漆</t>
  </si>
  <si>
    <t>1.墙面刮腻子2遍、油漆2遍；
2.包含脚手架等措施费用</t>
  </si>
  <si>
    <t>天面喷漆</t>
  </si>
  <si>
    <t>1.天面喷漆，包含脚手架等相关费用；</t>
  </si>
  <si>
    <t>铺贴地砖</t>
  </si>
  <si>
    <t>1.凿毛原有混凝土地面；
2.水泥砂浆粘结、莆田地板砖800*800；</t>
  </si>
  <si>
    <t>水磨石地面</t>
  </si>
  <si>
    <t>1.凿毛原有混凝土地面；
2.水磨石地面制安；</t>
  </si>
  <si>
    <t>水电改造安装</t>
  </si>
  <si>
    <t>1.重新敷设各功能房水电；
2.按需布置电箱、插座等；
3.包含插座、灯具、强电箱等；
4.必需的风机安装；
3.包含在电缆沟安装抽水泵；</t>
  </si>
  <si>
    <t>卫生间防水</t>
  </si>
  <si>
    <t>1.地面做防水涂料；
2.墙面高2米做防水涂料；</t>
  </si>
  <si>
    <t>卫生间瓷片上墙</t>
  </si>
  <si>
    <t>1.墙面2米高瓷砖上墙；
2.规格300*600；</t>
  </si>
  <si>
    <t>卫生间地板砖</t>
  </si>
  <si>
    <t>1.卫生间地板砖；
2.规格600*600；</t>
  </si>
  <si>
    <t>卫生间地台抬高</t>
  </si>
  <si>
    <t>1.卫生间地台抬高；
2.砖砌筑，抹灰；
3.内填陶粒；</t>
  </si>
  <si>
    <t>安装大便器</t>
  </si>
  <si>
    <t>个</t>
  </si>
  <si>
    <t>1.陶瓷大便器；
2.含水箱；
3.包安装；</t>
  </si>
  <si>
    <t>安装花洒</t>
  </si>
  <si>
    <t>套</t>
  </si>
  <si>
    <t>1.成品花洒安装；</t>
  </si>
  <si>
    <t>安装洗手台</t>
  </si>
  <si>
    <t>1.镜子、洗手盆一套；
2.人造石桌面；
3.含柜子，柜子材质为铝合金；
4.包含水龙头</t>
  </si>
  <si>
    <t>成品木门安装</t>
  </si>
  <si>
    <t>1.成品木门安装；
2.包含边框；</t>
  </si>
  <si>
    <t>成品铝合金门</t>
  </si>
  <si>
    <t>1.洗手间成品铝合金门安装；</t>
  </si>
  <si>
    <t>成品钢质门</t>
  </si>
  <si>
    <t>1.成品钢质门；
2.包门框收边安装；</t>
  </si>
  <si>
    <t>卫生间成品隔断</t>
  </si>
  <si>
    <t>1.人工安装卫生间成品隔断</t>
  </si>
  <si>
    <t>卫生间天花</t>
  </si>
  <si>
    <t>1.铝扣板天花安装，规格600*600；
2.包含所需的螺杆等；</t>
  </si>
  <si>
    <t>电房后硬底化</t>
  </si>
  <si>
    <t>1.土地平整；
2.铺设10cm厚的混凝土地面，C30</t>
  </si>
  <si>
    <t>墙面修复</t>
  </si>
  <si>
    <t>1.墙面裂缝、墙皮脱落位置打磨修复刮腻子；</t>
  </si>
  <si>
    <t>构造柱</t>
  </si>
  <si>
    <t>立方米</t>
  </si>
  <si>
    <t>1.钢筋混凝土构造柱；
2.包含相关的水泥及钢筋材料、模板</t>
  </si>
  <si>
    <t>矩形梁</t>
  </si>
  <si>
    <t>1.地梁；
2.包含相关的水泥及钢筋材料、模板；</t>
  </si>
  <si>
    <t>刷防水涂料</t>
  </si>
  <si>
    <t>1.天面清理后刷防水涂料一层；</t>
  </si>
  <si>
    <t>地脚线</t>
  </si>
  <si>
    <t>1.前面地脚线安装，高度10cm；</t>
  </si>
  <si>
    <t>小计</t>
  </si>
  <si>
    <t>税费</t>
  </si>
  <si>
    <t>总计</t>
  </si>
  <si>
    <t>监理费</t>
  </si>
  <si>
    <t>预算编制费用</t>
  </si>
  <si>
    <t>含税合计：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</si>
</sst>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</font>
    <font>
      <sz val="12"/>
      <color indexed="8"/>
      <name val="等线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9"/>
      <color indexed="8"/>
      <name val="??"/>
      <charset val="134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0"/>
    <xf numFmtId="0" fontId="5" fillId="0" borderId="0"/>
  </cellStyleXfs>
  <cellXfs count="35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vertical="center" wrapText="1"/>
    </xf>
    <xf numFmtId="0" fontId="6" fillId="0" borderId="0" xfId="49" applyFont="1" applyFill="1" applyBorder="1" applyAlignment="1">
      <alignment horizontal="center" vertical="center" wrapText="1"/>
    </xf>
    <xf numFmtId="0" fontId="6" fillId="0" borderId="0" xfId="49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dxfs count="3">
    <dxf>
      <font>
        <b val="1"/>
        <i val="0"/>
      </font>
      <fill>
        <patternFill patternType="solid">
          <bgColor indexed="41"/>
        </patternFill>
      </fill>
    </dxf>
    <dxf>
      <font>
        <b val="1"/>
        <i val="0"/>
      </font>
      <fill>
        <patternFill patternType="solid">
          <bgColor indexed="48"/>
        </patternFill>
      </fill>
    </dxf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6"/>
  <sheetViews>
    <sheetView tabSelected="1" zoomScale="85" zoomScaleNormal="85" workbookViewId="0">
      <selection activeCell="A33" sqref="$A33:$XFD38"/>
    </sheetView>
  </sheetViews>
  <sheetFormatPr defaultColWidth="9" defaultRowHeight="15.75" outlineLevelCol="6"/>
  <cols>
    <col min="1" max="1" width="5.625" style="2" customWidth="1"/>
    <col min="2" max="2" width="17.375" style="2" customWidth="1"/>
    <col min="3" max="3" width="9.375" style="3" customWidth="1"/>
    <col min="4" max="4" width="9.25" style="4" customWidth="1"/>
    <col min="5" max="5" width="34.75" style="4" customWidth="1"/>
    <col min="6" max="16384" width="9" style="4"/>
  </cols>
  <sheetData>
    <row r="1" ht="42.95" customHeight="1" spans="1:5">
      <c r="A1" s="5" t="s">
        <v>0</v>
      </c>
      <c r="B1" s="5"/>
      <c r="C1" s="6"/>
      <c r="D1" s="5"/>
      <c r="E1" s="5"/>
    </row>
    <row r="2" s="1" customFormat="1" ht="45" customHeight="1" spans="1:5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</row>
    <row r="3" ht="91" customHeight="1" spans="1:5">
      <c r="A3" s="11">
        <v>1</v>
      </c>
      <c r="B3" s="11" t="s">
        <v>6</v>
      </c>
      <c r="C3" s="12">
        <f>(1.5*2.32)*4.7*1.1</f>
        <v>17.9916</v>
      </c>
      <c r="D3" s="13" t="s">
        <v>7</v>
      </c>
      <c r="E3" s="14" t="s">
        <v>8</v>
      </c>
    </row>
    <row r="4" ht="73" customHeight="1" spans="1:5">
      <c r="A4" s="7">
        <v>2</v>
      </c>
      <c r="B4" s="7" t="s">
        <v>9</v>
      </c>
      <c r="C4" s="15">
        <f>1.5*2.32*1.1</f>
        <v>3.828</v>
      </c>
      <c r="D4" s="13" t="s">
        <v>7</v>
      </c>
      <c r="E4" s="16" t="s">
        <v>10</v>
      </c>
    </row>
    <row r="5" ht="66" customHeight="1" spans="1:5">
      <c r="A5" s="7">
        <v>3</v>
      </c>
      <c r="B5" s="7" t="s">
        <v>11</v>
      </c>
      <c r="C5" s="15">
        <f>8.2*4.7*1.1</f>
        <v>42.394</v>
      </c>
      <c r="D5" s="13" t="s">
        <v>7</v>
      </c>
      <c r="E5" s="14" t="s">
        <v>12</v>
      </c>
    </row>
    <row r="6" ht="32" customHeight="1" spans="1:5">
      <c r="A6" s="7">
        <v>4</v>
      </c>
      <c r="B6" s="7" t="s">
        <v>13</v>
      </c>
      <c r="C6" s="8">
        <f>1.8*2.1*5*1.1</f>
        <v>20.79</v>
      </c>
      <c r="D6" s="13" t="s">
        <v>7</v>
      </c>
      <c r="E6" s="16" t="s">
        <v>14</v>
      </c>
    </row>
    <row r="7" ht="57" customHeight="1" spans="1:5">
      <c r="A7" s="7">
        <v>5</v>
      </c>
      <c r="B7" s="17" t="s">
        <v>15</v>
      </c>
      <c r="C7" s="8">
        <v>466</v>
      </c>
      <c r="D7" s="13" t="s">
        <v>7</v>
      </c>
      <c r="E7" s="16" t="s">
        <v>16</v>
      </c>
    </row>
    <row r="8" ht="32" customHeight="1" spans="1:5">
      <c r="A8" s="7">
        <v>4</v>
      </c>
      <c r="B8" s="7" t="s">
        <v>17</v>
      </c>
      <c r="C8" s="15">
        <f>(4.8+15)*4.7*0.18*1.1</f>
        <v>18.42588</v>
      </c>
      <c r="D8" s="13" t="s">
        <v>7</v>
      </c>
      <c r="E8" s="16" t="s">
        <v>18</v>
      </c>
    </row>
    <row r="9" ht="74" customHeight="1" spans="1:5">
      <c r="A9" s="7">
        <v>5</v>
      </c>
      <c r="B9" s="7" t="s">
        <v>19</v>
      </c>
      <c r="C9" s="15">
        <f>C8*2*1.1</f>
        <v>40.536936</v>
      </c>
      <c r="D9" s="13" t="s">
        <v>7</v>
      </c>
      <c r="E9" s="16" t="s">
        <v>20</v>
      </c>
    </row>
    <row r="10" ht="45" customHeight="1" spans="1:5">
      <c r="A10" s="7">
        <v>6</v>
      </c>
      <c r="B10" s="7" t="s">
        <v>21</v>
      </c>
      <c r="C10" s="15">
        <f>(21.5*6+22*2)*4.7*1.1</f>
        <v>894.41</v>
      </c>
      <c r="D10" s="13" t="s">
        <v>7</v>
      </c>
      <c r="E10" s="16" t="s">
        <v>22</v>
      </c>
    </row>
    <row r="11" ht="24.75" customHeight="1" spans="1:5">
      <c r="A11" s="7">
        <v>7</v>
      </c>
      <c r="B11" s="7" t="s">
        <v>23</v>
      </c>
      <c r="C11" s="15">
        <v>470</v>
      </c>
      <c r="D11" s="13" t="s">
        <v>7</v>
      </c>
      <c r="E11" s="16" t="s">
        <v>24</v>
      </c>
    </row>
    <row r="12" ht="43" customHeight="1" spans="1:5">
      <c r="A12" s="7">
        <v>8</v>
      </c>
      <c r="B12" s="7" t="s">
        <v>25</v>
      </c>
      <c r="C12" s="15">
        <v>130</v>
      </c>
      <c r="D12" s="13" t="s">
        <v>7</v>
      </c>
      <c r="E12" s="16" t="s">
        <v>26</v>
      </c>
    </row>
    <row r="13" ht="44" customHeight="1" spans="1:5">
      <c r="A13" s="7">
        <v>9</v>
      </c>
      <c r="B13" s="7" t="s">
        <v>27</v>
      </c>
      <c r="C13" s="15">
        <v>285</v>
      </c>
      <c r="D13" s="13" t="s">
        <v>7</v>
      </c>
      <c r="E13" s="16" t="s">
        <v>28</v>
      </c>
    </row>
    <row r="14" ht="89" customHeight="1" spans="1:5">
      <c r="A14" s="7">
        <v>10</v>
      </c>
      <c r="B14" s="7" t="s">
        <v>29</v>
      </c>
      <c r="C14" s="15">
        <v>466</v>
      </c>
      <c r="D14" s="13" t="s">
        <v>7</v>
      </c>
      <c r="E14" s="16" t="s">
        <v>30</v>
      </c>
    </row>
    <row r="15" ht="38.1" customHeight="1" spans="1:5">
      <c r="A15" s="7">
        <v>11</v>
      </c>
      <c r="B15" s="7" t="s">
        <v>31</v>
      </c>
      <c r="C15" s="15">
        <f>2.7*2+(2.7+2)*2*1.1</f>
        <v>15.74</v>
      </c>
      <c r="D15" s="13" t="s">
        <v>7</v>
      </c>
      <c r="E15" s="16" t="s">
        <v>32</v>
      </c>
    </row>
    <row r="16" ht="36.95" customHeight="1" spans="1:5">
      <c r="A16" s="7">
        <v>12</v>
      </c>
      <c r="B16" s="7" t="s">
        <v>33</v>
      </c>
      <c r="C16" s="15">
        <f>(2.7+2)*2*1.1</f>
        <v>10.34</v>
      </c>
      <c r="D16" s="13" t="s">
        <v>7</v>
      </c>
      <c r="E16" s="16" t="s">
        <v>34</v>
      </c>
    </row>
    <row r="17" ht="36.95" customHeight="1" spans="1:5">
      <c r="A17" s="7">
        <v>13</v>
      </c>
      <c r="B17" s="7" t="s">
        <v>35</v>
      </c>
      <c r="C17" s="15">
        <f>2.7*2*1.1</f>
        <v>5.94</v>
      </c>
      <c r="D17" s="13" t="s">
        <v>7</v>
      </c>
      <c r="E17" s="16" t="s">
        <v>36</v>
      </c>
    </row>
    <row r="18" ht="47.1" customHeight="1" spans="1:5">
      <c r="A18" s="7">
        <v>14</v>
      </c>
      <c r="B18" s="7" t="s">
        <v>37</v>
      </c>
      <c r="C18" s="15">
        <f>2*2.7*1.1</f>
        <v>5.94</v>
      </c>
      <c r="D18" s="13" t="s">
        <v>7</v>
      </c>
      <c r="E18" s="16" t="s">
        <v>38</v>
      </c>
    </row>
    <row r="19" ht="47.1" customHeight="1" spans="1:5">
      <c r="A19" s="7">
        <v>15</v>
      </c>
      <c r="B19" s="7" t="s">
        <v>39</v>
      </c>
      <c r="C19" s="15">
        <v>1</v>
      </c>
      <c r="D19" s="13" t="s">
        <v>40</v>
      </c>
      <c r="E19" s="16" t="s">
        <v>41</v>
      </c>
    </row>
    <row r="20" ht="29.1" customHeight="1" spans="1:5">
      <c r="A20" s="7">
        <v>16</v>
      </c>
      <c r="B20" s="7" t="s">
        <v>42</v>
      </c>
      <c r="C20" s="15">
        <v>1</v>
      </c>
      <c r="D20" s="13" t="s">
        <v>43</v>
      </c>
      <c r="E20" s="16" t="s">
        <v>44</v>
      </c>
    </row>
    <row r="21" ht="57.75" customHeight="1" spans="1:5">
      <c r="A21" s="7">
        <v>17</v>
      </c>
      <c r="B21" s="7" t="s">
        <v>45</v>
      </c>
      <c r="C21" s="15">
        <v>1</v>
      </c>
      <c r="D21" s="13" t="s">
        <v>43</v>
      </c>
      <c r="E21" s="16" t="s">
        <v>46</v>
      </c>
    </row>
    <row r="22" ht="36.95" customHeight="1" spans="1:5">
      <c r="A22" s="7">
        <v>18</v>
      </c>
      <c r="B22" s="7" t="s">
        <v>47</v>
      </c>
      <c r="C22" s="15">
        <v>4</v>
      </c>
      <c r="D22" s="13" t="s">
        <v>43</v>
      </c>
      <c r="E22" s="16" t="s">
        <v>48</v>
      </c>
    </row>
    <row r="23" ht="29.1" customHeight="1" spans="1:5">
      <c r="A23" s="7">
        <v>19</v>
      </c>
      <c r="B23" s="7" t="s">
        <v>49</v>
      </c>
      <c r="C23" s="15">
        <v>1</v>
      </c>
      <c r="D23" s="13" t="s">
        <v>43</v>
      </c>
      <c r="E23" s="16" t="s">
        <v>50</v>
      </c>
    </row>
    <row r="24" ht="39.95" customHeight="1" spans="1:5">
      <c r="A24" s="7">
        <v>20</v>
      </c>
      <c r="B24" s="7" t="s">
        <v>51</v>
      </c>
      <c r="C24" s="15">
        <f>1.8*2.1*6*1.1</f>
        <v>24.948</v>
      </c>
      <c r="D24" s="13" t="s">
        <v>7</v>
      </c>
      <c r="E24" s="16" t="s">
        <v>52</v>
      </c>
    </row>
    <row r="25" ht="27" customHeight="1" spans="1:5">
      <c r="A25" s="7">
        <v>21</v>
      </c>
      <c r="B25" s="7" t="s">
        <v>53</v>
      </c>
      <c r="C25" s="15">
        <f>5.28*1.1</f>
        <v>5.808</v>
      </c>
      <c r="D25" s="13" t="s">
        <v>7</v>
      </c>
      <c r="E25" s="16" t="s">
        <v>54</v>
      </c>
    </row>
    <row r="26" ht="33" customHeight="1" spans="1:5">
      <c r="A26" s="7">
        <v>22</v>
      </c>
      <c r="B26" s="7" t="s">
        <v>55</v>
      </c>
      <c r="C26" s="15">
        <f>5.28*1.1</f>
        <v>5.808</v>
      </c>
      <c r="D26" s="13" t="s">
        <v>7</v>
      </c>
      <c r="E26" s="16" t="s">
        <v>56</v>
      </c>
    </row>
    <row r="27" ht="36" customHeight="1" spans="1:5">
      <c r="A27" s="7">
        <v>23</v>
      </c>
      <c r="B27" s="7" t="s">
        <v>57</v>
      </c>
      <c r="C27" s="15">
        <f>22*3*1.1</f>
        <v>72.6</v>
      </c>
      <c r="D27" s="13" t="s">
        <v>7</v>
      </c>
      <c r="E27" s="16" t="s">
        <v>58</v>
      </c>
    </row>
    <row r="28" ht="33.95" customHeight="1" spans="1:5">
      <c r="A28" s="7">
        <v>24</v>
      </c>
      <c r="B28" s="7" t="s">
        <v>59</v>
      </c>
      <c r="C28" s="15">
        <f>(21.5*6+22*2)*4.7*1.1*0.2</f>
        <v>178.882</v>
      </c>
      <c r="D28" s="13" t="s">
        <v>7</v>
      </c>
      <c r="E28" s="16" t="s">
        <v>60</v>
      </c>
    </row>
    <row r="29" ht="50" customHeight="1" spans="1:7">
      <c r="A29" s="13">
        <v>25</v>
      </c>
      <c r="B29" s="18" t="s">
        <v>61</v>
      </c>
      <c r="C29" s="19">
        <v>12</v>
      </c>
      <c r="D29" s="20" t="s">
        <v>62</v>
      </c>
      <c r="E29" s="16" t="s">
        <v>63</v>
      </c>
      <c r="F29" s="21"/>
      <c r="G29" s="22"/>
    </row>
    <row r="30" ht="33.75" customHeight="1" spans="1:7">
      <c r="A30" s="13">
        <v>26</v>
      </c>
      <c r="B30" s="18" t="s">
        <v>64</v>
      </c>
      <c r="C30" s="19">
        <v>2.16</v>
      </c>
      <c r="D30" s="20" t="s">
        <v>62</v>
      </c>
      <c r="E30" s="16" t="s">
        <v>65</v>
      </c>
      <c r="F30" s="21"/>
      <c r="G30" s="22"/>
    </row>
    <row r="31" ht="39.95" customHeight="1" spans="1:7">
      <c r="A31" s="13">
        <v>27</v>
      </c>
      <c r="B31" s="18" t="s">
        <v>66</v>
      </c>
      <c r="C31" s="19">
        <v>650</v>
      </c>
      <c r="D31" s="20" t="s">
        <v>7</v>
      </c>
      <c r="E31" s="16" t="s">
        <v>67</v>
      </c>
      <c r="F31" s="23"/>
      <c r="G31" s="22"/>
    </row>
    <row r="32" ht="27.95" customHeight="1" spans="1:7">
      <c r="A32" s="13">
        <v>28</v>
      </c>
      <c r="B32" s="18" t="s">
        <v>68</v>
      </c>
      <c r="C32" s="19">
        <f>(21.5*6+22*2)*0.15</f>
        <v>25.95</v>
      </c>
      <c r="D32" s="20" t="s">
        <v>7</v>
      </c>
      <c r="E32" s="16" t="s">
        <v>69</v>
      </c>
      <c r="F32" s="23"/>
      <c r="G32" s="22"/>
    </row>
    <row r="33" ht="27.95" hidden="1" customHeight="1" spans="1:6">
      <c r="A33" s="13">
        <v>27</v>
      </c>
      <c r="B33" s="13" t="s">
        <v>70</v>
      </c>
      <c r="C33" s="15"/>
      <c r="D33" s="13"/>
      <c r="E33" s="24"/>
      <c r="F33" s="25"/>
    </row>
    <row r="34" ht="27.95" hidden="1" customHeight="1" spans="1:6">
      <c r="A34" s="13">
        <v>28</v>
      </c>
      <c r="B34" s="13" t="s">
        <v>71</v>
      </c>
      <c r="C34" s="15"/>
      <c r="D34" s="13"/>
      <c r="E34" s="24"/>
      <c r="F34" s="25"/>
    </row>
    <row r="35" ht="27" hidden="1" customHeight="1" spans="1:6">
      <c r="A35" s="26">
        <v>29</v>
      </c>
      <c r="B35" s="13" t="s">
        <v>72</v>
      </c>
      <c r="C35" s="15"/>
      <c r="D35" s="13"/>
      <c r="E35" s="24"/>
      <c r="F35" s="25"/>
    </row>
    <row r="36" ht="30" hidden="1" customHeight="1" spans="1:6">
      <c r="A36" s="26">
        <v>30</v>
      </c>
      <c r="B36" s="18" t="s">
        <v>73</v>
      </c>
      <c r="C36" s="27"/>
      <c r="D36" s="19"/>
      <c r="E36" s="24"/>
      <c r="F36" s="25"/>
    </row>
    <row r="37" ht="24.95" hidden="1" customHeight="1" spans="1:6">
      <c r="A37" s="26">
        <v>31</v>
      </c>
      <c r="B37" s="18" t="s">
        <v>74</v>
      </c>
      <c r="C37" s="27"/>
      <c r="D37" s="19"/>
      <c r="E37" s="24"/>
      <c r="F37" s="25"/>
    </row>
    <row r="38" ht="30" hidden="1" customHeight="1" spans="1:5">
      <c r="A38" s="28" t="s">
        <v>75</v>
      </c>
      <c r="B38" s="29"/>
      <c r="C38" s="30"/>
      <c r="D38" s="31"/>
      <c r="E38" s="9"/>
    </row>
    <row r="39" ht="46.5" customHeight="1" spans="1:5">
      <c r="A39" s="32"/>
      <c r="B39" s="32"/>
      <c r="C39" s="33"/>
      <c r="D39" s="32"/>
      <c r="E39" s="32"/>
    </row>
    <row r="40" spans="1:2">
      <c r="A40" s="34"/>
      <c r="B40" s="34"/>
    </row>
    <row r="41" spans="1:2">
      <c r="A41" s="34"/>
      <c r="B41" s="34"/>
    </row>
    <row r="42" spans="1:2">
      <c r="A42" s="34"/>
      <c r="B42" s="34"/>
    </row>
    <row r="43" spans="1:2">
      <c r="A43" s="34"/>
      <c r="B43" s="34"/>
    </row>
    <row r="44" spans="1:2">
      <c r="A44" s="34"/>
      <c r="B44" s="34"/>
    </row>
    <row r="45" spans="1:2">
      <c r="A45" s="34"/>
      <c r="B45" s="34"/>
    </row>
    <row r="46" spans="1:2">
      <c r="A46" s="34"/>
      <c r="B46" s="34"/>
    </row>
  </sheetData>
  <mergeCells count="3">
    <mergeCell ref="A1:E1"/>
    <mergeCell ref="A38:D38"/>
    <mergeCell ref="A39:E39"/>
  </mergeCells>
  <conditionalFormatting sqref="C29:C32">
    <cfRule type="expression" dxfId="0" priority="7" stopIfTrue="1">
      <formula>COUNTIF($B29,"小计")=1</formula>
    </cfRule>
    <cfRule type="expression" dxfId="1" priority="8" stopIfTrue="1">
      <formula>IF(OR($F29&lt;&gt;($C29*$E29),$H29&lt;&gt;($C29*$G29)),1,0)=1</formula>
    </cfRule>
    <cfRule type="expression" dxfId="2" priority="9" stopIfTrue="1">
      <formula>IF(AND(OR($F29=0,$F29=""),OR($H29=0,$H29=""),OR($C29="",$D29="")),1,0)=1</formula>
    </cfRule>
  </conditionalFormatting>
  <conditionalFormatting sqref="D29:D32">
    <cfRule type="expression" dxfId="0" priority="1" stopIfTrue="1">
      <formula>COUNTIF($B29,"小计")=1</formula>
    </cfRule>
    <cfRule type="expression" dxfId="1" priority="2" stopIfTrue="1">
      <formula>IF(OR($F29&lt;&gt;($C29*$E29),$H29&lt;&gt;($C29*$G29)),1,0)=1</formula>
    </cfRule>
    <cfRule type="expression" dxfId="2" priority="3" stopIfTrue="1">
      <formula>IF(AND(OR($F29=0,$F29=""),OR($H29=0,$H29=""),OR($C29="",$D29="")),1,0)=1</formula>
    </cfRule>
  </conditionalFormatting>
  <conditionalFormatting sqref="G29:G32">
    <cfRule type="expression" dxfId="0" priority="4" stopIfTrue="1">
      <formula>COUNTIF($B29,"小计")=1</formula>
    </cfRule>
    <cfRule type="expression" dxfId="1" priority="5" stopIfTrue="1">
      <formula>IF(OR($F29&lt;&gt;($C29*$E29),$H29&lt;&gt;($C29*$G29)),1,0)=1</formula>
    </cfRule>
    <cfRule type="expression" dxfId="2" priority="6" stopIfTrue="1">
      <formula>IF(AND(OR($F29=0,$F29=""),OR($H29=0,$H29=""),OR($C29="",$D29="")),1,0)=1</formula>
    </cfRule>
  </conditionalFormatting>
  <conditionalFormatting sqref="C36:D37">
    <cfRule type="expression" dxfId="0" priority="10" stopIfTrue="1">
      <formula>COUNTIF($B36,"小计")=1</formula>
    </cfRule>
    <cfRule type="expression" dxfId="1" priority="11" stopIfTrue="1">
      <formula>IF(OR($F36&lt;&gt;($C36*$E36),$H36&lt;&gt;($C36*$G36)),1,0)=1</formula>
    </cfRule>
    <cfRule type="expression" dxfId="2" priority="12" stopIfTrue="1">
      <formula>IF(AND(OR($F36=0,$F36=""),OR($H36=0,$H36=""),OR($C36="",$D36="")),1,0)=1</formula>
    </cfRule>
  </conditionalFormatting>
  <printOptions horizontalCentered="1" verticalCentered="1"/>
  <pageMargins left="0.196527777777778" right="0.196527777777778" top="0.747916666666667" bottom="0.747916666666667" header="0.314583333333333" footer="0.314583333333333"/>
  <pageSetup paperSize="9" scale="5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林瀚文</cp:lastModifiedBy>
  <dcterms:created xsi:type="dcterms:W3CDTF">2023-06-03T02:54:00Z</dcterms:created>
  <cp:lastPrinted>2023-11-16T02:12:00Z</cp:lastPrinted>
  <dcterms:modified xsi:type="dcterms:W3CDTF">2024-03-11T00:53:56Z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8702FF01C29441C5AA1CB3922C256B07_13</vt:lpwstr>
  </property>
  <property fmtid="{D5CDD505-2E9C-101B-9397-08002B2CF9AE}" pid="3" name="KSOProductBuildVer">
    <vt:lpwstr>2052-11.8.2.9022</vt:lpwstr>
  </property>
</Properties>
</file>